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0860" windowHeight="13860" tabRatio="500" activeTab="1"/>
  </bookViews>
  <sheets>
    <sheet name="Chart1" sheetId="2" r:id="rId1"/>
    <sheet name="Sheet1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E31"/>
  <c r="F39"/>
  <c r="F40"/>
  <c r="E6"/>
  <c r="E7"/>
  <c r="E8"/>
  <c r="E9"/>
  <c r="E10"/>
  <c r="E11"/>
  <c r="E12"/>
  <c r="E13"/>
  <c r="E14"/>
  <c r="E5"/>
  <c r="D26"/>
  <c r="D27"/>
  <c r="D28"/>
  <c r="D29"/>
  <c r="D30"/>
  <c r="D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F50"/>
  <c r="F25"/>
  <c r="D25"/>
  <c r="B20"/>
  <c r="C20"/>
  <c r="B21"/>
  <c r="C21"/>
  <c r="B22"/>
  <c r="C22"/>
  <c r="B23"/>
  <c r="C23"/>
  <c r="B24"/>
  <c r="C24"/>
  <c r="B25"/>
  <c r="C25"/>
  <c r="B31"/>
  <c r="C31"/>
  <c r="C19"/>
  <c r="B19"/>
  <c r="G13"/>
  <c r="G7"/>
  <c r="C9"/>
  <c r="C10"/>
  <c r="C11"/>
  <c r="C12"/>
  <c r="C13"/>
  <c r="C14"/>
  <c r="C8"/>
</calcChain>
</file>

<file path=xl/sharedStrings.xml><?xml version="1.0" encoding="utf-8"?>
<sst xmlns="http://schemas.openxmlformats.org/spreadsheetml/2006/main" count="22" uniqueCount="21">
  <si>
    <t>Starbucks jump (daily tx ($m)</t>
    <phoneticPr fontId="1" type="noConversion"/>
  </si>
  <si>
    <t>Rev assumption</t>
    <phoneticPr fontId="1" type="noConversion"/>
  </si>
  <si>
    <t>transactions</t>
    <phoneticPr fontId="1" type="noConversion"/>
  </si>
  <si>
    <t>Known</t>
    <phoneticPr fontId="1" type="noConversion"/>
  </si>
  <si>
    <t>Nov'12 to May'13 daily tx growth rate ($m) - straightline</t>
    <phoneticPr fontId="1" type="noConversion"/>
  </si>
  <si>
    <t>Jan'13 to Dec'13 daily tx growth rate ($m) - straightline</t>
    <phoneticPr fontId="1" type="noConversion"/>
  </si>
  <si>
    <t>2013 growth rate</t>
    <phoneticPr fontId="1" type="noConversion"/>
  </si>
  <si>
    <t>Month</t>
    <phoneticPr fontId="1" type="noConversion"/>
  </si>
  <si>
    <t>Day in month</t>
    <phoneticPr fontId="1" type="noConversion"/>
  </si>
  <si>
    <t>Forecast</t>
    <phoneticPr fontId="1" type="noConversion"/>
  </si>
  <si>
    <t>TC figures</t>
    <phoneticPr fontId="1" type="noConversion"/>
  </si>
  <si>
    <t>2013YE</t>
    <phoneticPr fontId="1" type="noConversion"/>
  </si>
  <si>
    <t>2014YE</t>
    <phoneticPr fontId="1" type="noConversion"/>
  </si>
  <si>
    <t>valuation $m</t>
    <phoneticPr fontId="1" type="noConversion"/>
  </si>
  <si>
    <t>daily tx $m</t>
    <phoneticPr fontId="1" type="noConversion"/>
  </si>
  <si>
    <t>annual tx $m</t>
    <phoneticPr fontId="1" type="noConversion"/>
  </si>
  <si>
    <t>rev est. $m</t>
    <phoneticPr fontId="1" type="noConversion"/>
  </si>
  <si>
    <t>multiple</t>
    <phoneticPr fontId="1" type="noConversion"/>
  </si>
  <si>
    <t>Interpolated</t>
    <phoneticPr fontId="1" type="noConversion"/>
  </si>
  <si>
    <t>Assumes</t>
    <phoneticPr fontId="1" type="noConversion"/>
  </si>
  <si>
    <t>Annual tx ($BN)</t>
    <phoneticPr fontId="1" type="noConversion"/>
  </si>
</sst>
</file>

<file path=xl/styles.xml><?xml version="1.0" encoding="utf-8"?>
<styleSheet xmlns="http://schemas.openxmlformats.org/spreadsheetml/2006/main">
  <numFmts count="13">
    <numFmt numFmtId="164" formatCode="mmm\ yyyy"/>
    <numFmt numFmtId="165" formatCode="0.0"/>
    <numFmt numFmtId="166" formatCode="0.0"/>
    <numFmt numFmtId="167" formatCode="0.000000"/>
    <numFmt numFmtId="172" formatCode="0.0"/>
    <numFmt numFmtId="173" formatCode="#,##0"/>
    <numFmt numFmtId="174" formatCode="0.0000000"/>
    <numFmt numFmtId="176" formatCode="0.0"/>
    <numFmt numFmtId="177" formatCode="0.00"/>
    <numFmt numFmtId="178" formatCode="0.000"/>
    <numFmt numFmtId="179" formatCode="0.00"/>
    <numFmt numFmtId="180" formatCode="0"/>
    <numFmt numFmtId="182" formatCode="0%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" fontId="0" fillId="0" borderId="0" xfId="0" applyNumberFormat="1"/>
    <xf numFmtId="164" fontId="0" fillId="0" borderId="1" xfId="0" applyNumberFormat="1" applyBorder="1"/>
    <xf numFmtId="0" fontId="0" fillId="0" borderId="2" xfId="0" applyBorder="1"/>
    <xf numFmtId="166" fontId="0" fillId="0" borderId="3" xfId="0" applyNumberFormat="1" applyBorder="1"/>
    <xf numFmtId="164" fontId="0" fillId="0" borderId="4" xfId="0" applyNumberFormat="1" applyBorder="1"/>
    <xf numFmtId="0" fontId="0" fillId="0" borderId="0" xfId="0" applyBorder="1"/>
    <xf numFmtId="166" fontId="0" fillId="0" borderId="5" xfId="0" applyNumberFormat="1" applyBorder="1"/>
    <xf numFmtId="166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166" fontId="0" fillId="0" borderId="8" xfId="0" applyNumberFormat="1" applyBorder="1"/>
    <xf numFmtId="176" fontId="0" fillId="0" borderId="0" xfId="0" applyNumberFormat="1"/>
    <xf numFmtId="9" fontId="0" fillId="0" borderId="0" xfId="0" applyNumberFormat="1"/>
    <xf numFmtId="173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82" fontId="0" fillId="0" borderId="0" xfId="0" applyNumberFormat="1"/>
    <xf numFmtId="166" fontId="0" fillId="0" borderId="2" xfId="0" applyNumberFormat="1" applyBorder="1"/>
    <xf numFmtId="0" fontId="0" fillId="0" borderId="3" xfId="0" applyBorder="1"/>
    <xf numFmtId="0" fontId="0" fillId="0" borderId="5" xfId="0" applyBorder="1"/>
    <xf numFmtId="180" fontId="0" fillId="2" borderId="0" xfId="0" applyNumberFormat="1" applyFill="1"/>
    <xf numFmtId="166" fontId="0" fillId="2" borderId="0" xfId="0" applyNumberFormat="1" applyFill="1" applyBorder="1"/>
    <xf numFmtId="166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Square daily transactions ($m)</a:t>
            </a:r>
          </a:p>
          <a:p>
            <a:pPr>
              <a:defRPr/>
            </a:pPr>
            <a:r>
              <a:rPr lang="en-US" b="0"/>
              <a:t>Reported | Interpolated | Forecast</a:t>
            </a:r>
          </a:p>
        </c:rich>
      </c:tx>
      <c:layout>
        <c:manualLayout>
          <c:xMode val="edge"/>
          <c:yMode val="edge"/>
          <c:x val="0.340388375047408"/>
          <c:y val="0.0"/>
        </c:manualLayout>
      </c:layout>
    </c:title>
    <c:plotArea>
      <c:layout/>
      <c:scatterChart>
        <c:scatterStyle val="smoothMarker"/>
        <c:ser>
          <c:idx val="1"/>
          <c:order val="1"/>
          <c:tx>
            <c:strRef>
              <c:f>Sheet1!$D$18</c:f>
              <c:strCache>
                <c:ptCount val="1"/>
                <c:pt idx="0">
                  <c:v>Interpolated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Sheet1!$B$19:$B$50</c:f>
              <c:numCache>
                <c:formatCode>mmm\ yyyy</c:formatCode>
                <c:ptCount val="32"/>
                <c:pt idx="0">
                  <c:v>39141.0</c:v>
                </c:pt>
                <c:pt idx="1">
                  <c:v>39172.0</c:v>
                </c:pt>
                <c:pt idx="2">
                  <c:v>39233.0</c:v>
                </c:pt>
                <c:pt idx="3">
                  <c:v>39386.0</c:v>
                </c:pt>
                <c:pt idx="4">
                  <c:v>39507.0</c:v>
                </c:pt>
                <c:pt idx="5">
                  <c:v>39538.0</c:v>
                </c:pt>
                <c:pt idx="6">
                  <c:v>39752.0</c:v>
                </c:pt>
                <c:pt idx="7">
                  <c:v>39782.0</c:v>
                </c:pt>
                <c:pt idx="8">
                  <c:v>39813.0</c:v>
                </c:pt>
                <c:pt idx="9">
                  <c:v>39844.0</c:v>
                </c:pt>
                <c:pt idx="10">
                  <c:v>39872.0</c:v>
                </c:pt>
                <c:pt idx="11">
                  <c:v>39903.0</c:v>
                </c:pt>
                <c:pt idx="12">
                  <c:v>39933.0</c:v>
                </c:pt>
                <c:pt idx="13">
                  <c:v>39964.0</c:v>
                </c:pt>
                <c:pt idx="14">
                  <c:v>39994.0</c:v>
                </c:pt>
                <c:pt idx="15">
                  <c:v>40025.0</c:v>
                </c:pt>
                <c:pt idx="16">
                  <c:v>40056.0</c:v>
                </c:pt>
                <c:pt idx="17">
                  <c:v>40086.0</c:v>
                </c:pt>
                <c:pt idx="18">
                  <c:v>40117.0</c:v>
                </c:pt>
                <c:pt idx="19">
                  <c:v>40147.0</c:v>
                </c:pt>
                <c:pt idx="20">
                  <c:v>40178.0</c:v>
                </c:pt>
                <c:pt idx="21">
                  <c:v>40209.0</c:v>
                </c:pt>
                <c:pt idx="22">
                  <c:v>40237.0</c:v>
                </c:pt>
                <c:pt idx="23">
                  <c:v>40268.0</c:v>
                </c:pt>
                <c:pt idx="24">
                  <c:v>40298.0</c:v>
                </c:pt>
                <c:pt idx="25">
                  <c:v>40329.0</c:v>
                </c:pt>
                <c:pt idx="26">
                  <c:v>40359.0</c:v>
                </c:pt>
                <c:pt idx="27">
                  <c:v>40390.0</c:v>
                </c:pt>
                <c:pt idx="28">
                  <c:v>40421.0</c:v>
                </c:pt>
                <c:pt idx="29">
                  <c:v>40451.0</c:v>
                </c:pt>
                <c:pt idx="30">
                  <c:v>40482.0</c:v>
                </c:pt>
                <c:pt idx="31">
                  <c:v>40512.0</c:v>
                </c:pt>
              </c:numCache>
            </c:numRef>
          </c:xVal>
          <c:yVal>
            <c:numRef>
              <c:f>Sheet1!$D$19:$D$50</c:f>
              <c:numCache>
                <c:formatCode>General</c:formatCode>
                <c:ptCount val="32"/>
                <c:pt idx="6" formatCode="0.0">
                  <c:v>27.3972602739726</c:v>
                </c:pt>
                <c:pt idx="7" formatCode="0.0">
                  <c:v>29.68036529680365</c:v>
                </c:pt>
                <c:pt idx="8" formatCode="0.0">
                  <c:v>31.9634703196347</c:v>
                </c:pt>
                <c:pt idx="9" formatCode="0.0">
                  <c:v>34.24657534246575</c:v>
                </c:pt>
                <c:pt idx="10" formatCode="0.0">
                  <c:v>36.52968036529681</c:v>
                </c:pt>
                <c:pt idx="11" formatCode="0.0">
                  <c:v>38.81278538812785</c:v>
                </c:pt>
                <c:pt idx="12" formatCode="0.0">
                  <c:v>41.0958904109589</c:v>
                </c:pt>
              </c:numCache>
            </c:numRef>
          </c:yVal>
          <c:smooth val="1"/>
        </c:ser>
        <c:axId val="365579816"/>
        <c:axId val="461122296"/>
      </c:scatterChart>
      <c:scatterChart>
        <c:scatterStyle val="lineMarker"/>
        <c:ser>
          <c:idx val="0"/>
          <c:order val="0"/>
          <c:tx>
            <c:strRef>
              <c:f>Sheet1!$C$18</c:f>
              <c:strCache>
                <c:ptCount val="1"/>
                <c:pt idx="0">
                  <c:v>Known</c:v>
                </c:pt>
              </c:strCache>
            </c:strRef>
          </c:tx>
          <c:xVal>
            <c:numRef>
              <c:f>Sheet1!$B$19:$B$50</c:f>
              <c:numCache>
                <c:formatCode>mmm\ yyyy</c:formatCode>
                <c:ptCount val="32"/>
                <c:pt idx="0">
                  <c:v>39141.0</c:v>
                </c:pt>
                <c:pt idx="1">
                  <c:v>39172.0</c:v>
                </c:pt>
                <c:pt idx="2">
                  <c:v>39233.0</c:v>
                </c:pt>
                <c:pt idx="3">
                  <c:v>39386.0</c:v>
                </c:pt>
                <c:pt idx="4">
                  <c:v>39507.0</c:v>
                </c:pt>
                <c:pt idx="5">
                  <c:v>39538.0</c:v>
                </c:pt>
                <c:pt idx="6">
                  <c:v>39752.0</c:v>
                </c:pt>
                <c:pt idx="7">
                  <c:v>39782.0</c:v>
                </c:pt>
                <c:pt idx="8">
                  <c:v>39813.0</c:v>
                </c:pt>
                <c:pt idx="9">
                  <c:v>39844.0</c:v>
                </c:pt>
                <c:pt idx="10">
                  <c:v>39872.0</c:v>
                </c:pt>
                <c:pt idx="11">
                  <c:v>39903.0</c:v>
                </c:pt>
                <c:pt idx="12">
                  <c:v>39933.0</c:v>
                </c:pt>
                <c:pt idx="13">
                  <c:v>39964.0</c:v>
                </c:pt>
                <c:pt idx="14">
                  <c:v>39994.0</c:v>
                </c:pt>
                <c:pt idx="15">
                  <c:v>40025.0</c:v>
                </c:pt>
                <c:pt idx="16">
                  <c:v>40056.0</c:v>
                </c:pt>
                <c:pt idx="17">
                  <c:v>40086.0</c:v>
                </c:pt>
                <c:pt idx="18">
                  <c:v>40117.0</c:v>
                </c:pt>
                <c:pt idx="19">
                  <c:v>40147.0</c:v>
                </c:pt>
                <c:pt idx="20">
                  <c:v>40178.0</c:v>
                </c:pt>
                <c:pt idx="21">
                  <c:v>40209.0</c:v>
                </c:pt>
                <c:pt idx="22">
                  <c:v>40237.0</c:v>
                </c:pt>
                <c:pt idx="23">
                  <c:v>40268.0</c:v>
                </c:pt>
                <c:pt idx="24">
                  <c:v>40298.0</c:v>
                </c:pt>
                <c:pt idx="25">
                  <c:v>40329.0</c:v>
                </c:pt>
                <c:pt idx="26">
                  <c:v>40359.0</c:v>
                </c:pt>
                <c:pt idx="27">
                  <c:v>40390.0</c:v>
                </c:pt>
                <c:pt idx="28">
                  <c:v>40421.0</c:v>
                </c:pt>
                <c:pt idx="29">
                  <c:v>40451.0</c:v>
                </c:pt>
                <c:pt idx="30">
                  <c:v>40482.0</c:v>
                </c:pt>
                <c:pt idx="31">
                  <c:v>40512.0</c:v>
                </c:pt>
              </c:numCache>
            </c:numRef>
          </c:xVal>
          <c:yVal>
            <c:numRef>
              <c:f>Sheet1!$C$19:$C$50</c:f>
              <c:numCache>
                <c:formatCode>0.0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5.47945205479452</c:v>
                </c:pt>
                <c:pt idx="4">
                  <c:v>10.95890410958904</c:v>
                </c:pt>
                <c:pt idx="5">
                  <c:v>13.6986301369863</c:v>
                </c:pt>
                <c:pt idx="6">
                  <c:v>27.3972602739726</c:v>
                </c:pt>
                <c:pt idx="12">
                  <c:v>41.0958904109589</c:v>
                </c:pt>
              </c:numCache>
            </c:numRef>
          </c:yVal>
        </c:ser>
        <c:ser>
          <c:idx val="3"/>
          <c:order val="2"/>
          <c:tx>
            <c:strRef>
              <c:f>Sheet1!$E$18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Sheet1!$B$19:$B$50</c:f>
              <c:numCache>
                <c:formatCode>mmm\ yyyy</c:formatCode>
                <c:ptCount val="32"/>
                <c:pt idx="0">
                  <c:v>39141.0</c:v>
                </c:pt>
                <c:pt idx="1">
                  <c:v>39172.0</c:v>
                </c:pt>
                <c:pt idx="2">
                  <c:v>39233.0</c:v>
                </c:pt>
                <c:pt idx="3">
                  <c:v>39386.0</c:v>
                </c:pt>
                <c:pt idx="4">
                  <c:v>39507.0</c:v>
                </c:pt>
                <c:pt idx="5">
                  <c:v>39538.0</c:v>
                </c:pt>
                <c:pt idx="6">
                  <c:v>39752.0</c:v>
                </c:pt>
                <c:pt idx="7">
                  <c:v>39782.0</c:v>
                </c:pt>
                <c:pt idx="8">
                  <c:v>39813.0</c:v>
                </c:pt>
                <c:pt idx="9">
                  <c:v>39844.0</c:v>
                </c:pt>
                <c:pt idx="10">
                  <c:v>39872.0</c:v>
                </c:pt>
                <c:pt idx="11">
                  <c:v>39903.0</c:v>
                </c:pt>
                <c:pt idx="12">
                  <c:v>39933.0</c:v>
                </c:pt>
                <c:pt idx="13">
                  <c:v>39964.0</c:v>
                </c:pt>
                <c:pt idx="14">
                  <c:v>39994.0</c:v>
                </c:pt>
                <c:pt idx="15">
                  <c:v>40025.0</c:v>
                </c:pt>
                <c:pt idx="16">
                  <c:v>40056.0</c:v>
                </c:pt>
                <c:pt idx="17">
                  <c:v>40086.0</c:v>
                </c:pt>
                <c:pt idx="18">
                  <c:v>40117.0</c:v>
                </c:pt>
                <c:pt idx="19">
                  <c:v>40147.0</c:v>
                </c:pt>
                <c:pt idx="20">
                  <c:v>40178.0</c:v>
                </c:pt>
                <c:pt idx="21">
                  <c:v>40209.0</c:v>
                </c:pt>
                <c:pt idx="22">
                  <c:v>40237.0</c:v>
                </c:pt>
                <c:pt idx="23">
                  <c:v>40268.0</c:v>
                </c:pt>
                <c:pt idx="24">
                  <c:v>40298.0</c:v>
                </c:pt>
                <c:pt idx="25">
                  <c:v>40329.0</c:v>
                </c:pt>
                <c:pt idx="26">
                  <c:v>40359.0</c:v>
                </c:pt>
                <c:pt idx="27">
                  <c:v>40390.0</c:v>
                </c:pt>
                <c:pt idx="28">
                  <c:v>40421.0</c:v>
                </c:pt>
                <c:pt idx="29">
                  <c:v>40451.0</c:v>
                </c:pt>
                <c:pt idx="30">
                  <c:v>40482.0</c:v>
                </c:pt>
                <c:pt idx="31">
                  <c:v>40512.0</c:v>
                </c:pt>
              </c:numCache>
            </c:numRef>
          </c:xVal>
          <c:yVal>
            <c:numRef>
              <c:f>Sheet1!$E$19:$E$50</c:f>
              <c:numCache>
                <c:formatCode>General</c:formatCode>
                <c:ptCount val="32"/>
                <c:pt idx="12" formatCode="0.0">
                  <c:v>41.0958904109589</c:v>
                </c:pt>
                <c:pt idx="13" formatCode="0.0">
                  <c:v>61.0958904109589</c:v>
                </c:pt>
                <c:pt idx="14" formatCode="0.0">
                  <c:v>63.37899543378996</c:v>
                </c:pt>
                <c:pt idx="15" formatCode="0.0">
                  <c:v>65.662100456621</c:v>
                </c:pt>
                <c:pt idx="16" formatCode="0.0">
                  <c:v>67.94520547945205</c:v>
                </c:pt>
                <c:pt idx="17" formatCode="0.0">
                  <c:v>70.22831050228311</c:v>
                </c:pt>
                <c:pt idx="18" formatCode="0.0">
                  <c:v>72.51141552511415</c:v>
                </c:pt>
                <c:pt idx="19" formatCode="0.0">
                  <c:v>74.7945205479452</c:v>
                </c:pt>
                <c:pt idx="20" formatCode="0.0">
                  <c:v>75.93607305936073</c:v>
                </c:pt>
                <c:pt idx="21" formatCode="0.0">
                  <c:v>77.07762557077626</c:v>
                </c:pt>
                <c:pt idx="22" formatCode="0.0">
                  <c:v>78.21917808219179</c:v>
                </c:pt>
                <c:pt idx="23" formatCode="0.0">
                  <c:v>79.36073059360731</c:v>
                </c:pt>
                <c:pt idx="24" formatCode="0.0">
                  <c:v>80.50228310502284</c:v>
                </c:pt>
                <c:pt idx="25" formatCode="0.0">
                  <c:v>81.64383561643837</c:v>
                </c:pt>
                <c:pt idx="26" formatCode="0.0">
                  <c:v>82.78538812785389</c:v>
                </c:pt>
                <c:pt idx="27" formatCode="0.0">
                  <c:v>83.92694063926941</c:v>
                </c:pt>
                <c:pt idx="28" formatCode="0.0">
                  <c:v>85.06849315068494</c:v>
                </c:pt>
                <c:pt idx="29" formatCode="0.0">
                  <c:v>86.21004566210046</c:v>
                </c:pt>
                <c:pt idx="30" formatCode="0.0">
                  <c:v>87.351598173516</c:v>
                </c:pt>
                <c:pt idx="31" formatCode="0.0">
                  <c:v>88.4931506849315</c:v>
                </c:pt>
              </c:numCache>
            </c:numRef>
          </c:yVal>
        </c:ser>
        <c:axId val="365579816"/>
        <c:axId val="461122296"/>
      </c:scatterChart>
      <c:valAx>
        <c:axId val="365579816"/>
        <c:scaling>
          <c:orientation val="minMax"/>
          <c:max val="40555.0"/>
          <c:min val="39100.0"/>
        </c:scaling>
        <c:axPos val="b"/>
        <c:numFmt formatCode="mmm\-yy" sourceLinked="0"/>
        <c:tickLblPos val="nextTo"/>
        <c:crossAx val="461122296"/>
        <c:crosses val="autoZero"/>
        <c:crossBetween val="midCat"/>
        <c:majorUnit val="91.0"/>
        <c:minorUnit val="30.5"/>
      </c:valAx>
      <c:valAx>
        <c:axId val="461122296"/>
        <c:scaling>
          <c:orientation val="minMax"/>
        </c:scaling>
        <c:axPos val="l"/>
        <c:majorGridlines/>
        <c:numFmt formatCode="General" sourceLinked="1"/>
        <c:tickLblPos val="nextTo"/>
        <c:crossAx val="365579816"/>
        <c:crosses val="autoZero"/>
        <c:crossBetween val="midCat"/>
      </c:valAx>
    </c:plotArea>
    <c:legend>
      <c:legendPos val="b"/>
      <c:layout/>
    </c:legend>
    <c:plotVisOnly val="1"/>
    <c:dispBlanksAs val="gap"/>
  </c:chart>
  <c:txPr>
    <a:bodyPr/>
    <a:lstStyle/>
    <a:p>
      <a:pPr>
        <a:defRPr>
          <a:latin typeface="Helvetica Neue"/>
          <a:cs typeface="Helvetica Neue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4825" y="-256228"/>
    <xdr:ext cx="9346755" cy="5926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50"/>
  <sheetViews>
    <sheetView tabSelected="1" workbookViewId="0">
      <selection activeCell="J22" sqref="J22"/>
    </sheetView>
  </sheetViews>
  <sheetFormatPr baseColWidth="10" defaultRowHeight="13"/>
  <cols>
    <col min="2" max="7" width="11.140625" customWidth="1"/>
  </cols>
  <sheetData>
    <row r="2" spans="2:10">
      <c r="C2" t="s">
        <v>14</v>
      </c>
      <c r="D2" t="s">
        <v>15</v>
      </c>
      <c r="E2" t="s">
        <v>16</v>
      </c>
      <c r="F2" t="s">
        <v>13</v>
      </c>
      <c r="G2" t="s">
        <v>17</v>
      </c>
    </row>
    <row r="3" spans="2:10">
      <c r="B3" s="3">
        <v>38686</v>
      </c>
      <c r="F3" s="21">
        <v>45</v>
      </c>
      <c r="I3" t="s">
        <v>1</v>
      </c>
    </row>
    <row r="4" spans="2:10">
      <c r="B4" s="3">
        <v>39082</v>
      </c>
      <c r="F4" s="21">
        <v>240</v>
      </c>
      <c r="I4" s="18">
        <v>0.01</v>
      </c>
      <c r="J4" t="s">
        <v>2</v>
      </c>
    </row>
    <row r="5" spans="2:10">
      <c r="B5" s="3">
        <v>39141</v>
      </c>
      <c r="C5" s="20">
        <v>1</v>
      </c>
      <c r="D5" s="19">
        <v>365</v>
      </c>
      <c r="E5">
        <f>D5*$I$4</f>
        <v>3.65</v>
      </c>
    </row>
    <row r="6" spans="2:10">
      <c r="B6" s="3">
        <v>39172</v>
      </c>
      <c r="C6" s="20">
        <v>2</v>
      </c>
      <c r="D6" s="19">
        <v>730</v>
      </c>
      <c r="E6">
        <f t="shared" ref="E6:E14" si="0">D6*$I$4</f>
        <v>7.3</v>
      </c>
    </row>
    <row r="7" spans="2:10">
      <c r="B7" s="3">
        <v>39233</v>
      </c>
      <c r="C7" s="20">
        <v>4</v>
      </c>
      <c r="D7" s="19">
        <v>1460</v>
      </c>
      <c r="E7">
        <f t="shared" si="0"/>
        <v>14.6</v>
      </c>
      <c r="F7" s="21">
        <v>1600</v>
      </c>
      <c r="G7" s="6">
        <f>F7/E7</f>
        <v>109.58904109589041</v>
      </c>
      <c r="I7" s="21" t="s">
        <v>10</v>
      </c>
    </row>
    <row r="8" spans="2:10">
      <c r="B8" s="3">
        <v>39386</v>
      </c>
      <c r="C8" s="2">
        <f>D8/365</f>
        <v>5.4794520547945202</v>
      </c>
      <c r="D8" s="19">
        <v>2000</v>
      </c>
      <c r="E8">
        <f t="shared" si="0"/>
        <v>20</v>
      </c>
    </row>
    <row r="9" spans="2:10">
      <c r="B9" s="3">
        <v>39507</v>
      </c>
      <c r="C9" s="2">
        <f t="shared" ref="C9:C14" si="1">D9/365</f>
        <v>10.95890410958904</v>
      </c>
      <c r="D9" s="19">
        <v>4000</v>
      </c>
      <c r="E9">
        <f t="shared" si="0"/>
        <v>40</v>
      </c>
    </row>
    <row r="10" spans="2:10">
      <c r="B10" s="3">
        <v>39538</v>
      </c>
      <c r="C10" s="2">
        <f t="shared" si="1"/>
        <v>13.698630136986301</v>
      </c>
      <c r="D10" s="19">
        <v>5000</v>
      </c>
      <c r="E10">
        <f t="shared" si="0"/>
        <v>50</v>
      </c>
    </row>
    <row r="11" spans="2:10">
      <c r="B11" s="3">
        <v>39752</v>
      </c>
      <c r="C11" s="2">
        <f t="shared" si="1"/>
        <v>27.397260273972602</v>
      </c>
      <c r="D11" s="19">
        <v>10000</v>
      </c>
      <c r="E11">
        <f t="shared" si="0"/>
        <v>100</v>
      </c>
    </row>
    <row r="12" spans="2:10">
      <c r="B12" s="3">
        <v>39933</v>
      </c>
      <c r="C12" s="2">
        <f t="shared" si="1"/>
        <v>41.095890410958901</v>
      </c>
      <c r="D12" s="19">
        <v>15000</v>
      </c>
      <c r="E12">
        <f t="shared" si="0"/>
        <v>150</v>
      </c>
      <c r="F12" s="21">
        <v>3250</v>
      </c>
    </row>
    <row r="13" spans="2:10">
      <c r="B13" s="4" t="s">
        <v>11</v>
      </c>
      <c r="C13" s="2">
        <f t="shared" si="1"/>
        <v>54.794520547945204</v>
      </c>
      <c r="D13" s="19">
        <v>20000</v>
      </c>
      <c r="E13">
        <f t="shared" si="0"/>
        <v>200</v>
      </c>
      <c r="F13" s="21">
        <v>5000</v>
      </c>
      <c r="G13">
        <f>F13/E13</f>
        <v>25</v>
      </c>
    </row>
    <row r="14" spans="2:10">
      <c r="B14" s="5" t="s">
        <v>12</v>
      </c>
      <c r="C14" s="2">
        <f t="shared" si="1"/>
        <v>82.191780821917803</v>
      </c>
      <c r="D14" s="19">
        <v>30000</v>
      </c>
      <c r="E14">
        <f t="shared" si="0"/>
        <v>300</v>
      </c>
    </row>
    <row r="18" spans="1:7">
      <c r="A18" t="s">
        <v>8</v>
      </c>
      <c r="B18" t="s">
        <v>7</v>
      </c>
      <c r="C18" t="s">
        <v>3</v>
      </c>
      <c r="D18" t="s">
        <v>18</v>
      </c>
      <c r="E18" t="s">
        <v>9</v>
      </c>
      <c r="F18" t="s">
        <v>19</v>
      </c>
    </row>
    <row r="19" spans="1:7">
      <c r="B19" s="1">
        <f>B5</f>
        <v>39141</v>
      </c>
      <c r="C19" s="20">
        <f>C5</f>
        <v>1</v>
      </c>
    </row>
    <row r="20" spans="1:7">
      <c r="B20" s="1">
        <f t="shared" ref="B20:C26" si="2">B6</f>
        <v>39172</v>
      </c>
      <c r="C20" s="20">
        <f t="shared" si="2"/>
        <v>2</v>
      </c>
    </row>
    <row r="21" spans="1:7">
      <c r="B21" s="1">
        <f t="shared" ref="B21:C26" si="3">B7</f>
        <v>39233</v>
      </c>
      <c r="C21" s="20">
        <f t="shared" si="3"/>
        <v>4</v>
      </c>
    </row>
    <row r="22" spans="1:7">
      <c r="B22" s="1">
        <f t="shared" ref="B22:C26" si="4">B8</f>
        <v>39386</v>
      </c>
      <c r="C22" s="20">
        <f t="shared" si="4"/>
        <v>5.4794520547945202</v>
      </c>
    </row>
    <row r="23" spans="1:7">
      <c r="B23" s="1">
        <f t="shared" ref="B23:C26" si="5">B9</f>
        <v>39507</v>
      </c>
      <c r="C23" s="20">
        <f t="shared" si="5"/>
        <v>10.95890410958904</v>
      </c>
    </row>
    <row r="24" spans="1:7">
      <c r="B24" s="1">
        <f t="shared" ref="B24:C26" si="6">B10</f>
        <v>39538</v>
      </c>
      <c r="C24" s="20">
        <f t="shared" si="6"/>
        <v>13.698630136986301</v>
      </c>
    </row>
    <row r="25" spans="1:7">
      <c r="B25" s="1">
        <f t="shared" ref="B25:C26" si="7">B11</f>
        <v>39752</v>
      </c>
      <c r="C25" s="20">
        <f t="shared" si="7"/>
        <v>27.397260273972602</v>
      </c>
      <c r="D25" s="2">
        <f>C25</f>
        <v>27.397260273972602</v>
      </c>
      <c r="F25" s="17">
        <f>(C$31-C$25)/6</f>
        <v>2.2831050228310499</v>
      </c>
      <c r="G25" t="s">
        <v>4</v>
      </c>
    </row>
    <row r="26" spans="1:7">
      <c r="B26" s="1">
        <v>39782</v>
      </c>
      <c r="D26" s="2">
        <f>$F$25+D25</f>
        <v>29.68036529680365</v>
      </c>
    </row>
    <row r="27" spans="1:7">
      <c r="A27">
        <v>31</v>
      </c>
      <c r="B27" s="7">
        <v>39813</v>
      </c>
      <c r="C27" s="8"/>
      <c r="D27" s="23">
        <f>$F$25+D26</f>
        <v>31.963470319634702</v>
      </c>
      <c r="E27" s="24"/>
    </row>
    <row r="28" spans="1:7">
      <c r="A28">
        <v>28</v>
      </c>
      <c r="B28" s="10">
        <v>39844</v>
      </c>
      <c r="C28" s="11"/>
      <c r="D28" s="13">
        <f>$F$25+D27</f>
        <v>34.246575342465754</v>
      </c>
      <c r="E28" s="25"/>
    </row>
    <row r="29" spans="1:7">
      <c r="A29">
        <v>31</v>
      </c>
      <c r="B29" s="10">
        <v>39872</v>
      </c>
      <c r="C29" s="11"/>
      <c r="D29" s="13">
        <f>$F$25+D28</f>
        <v>36.529680365296805</v>
      </c>
      <c r="E29" s="25"/>
    </row>
    <row r="30" spans="1:7">
      <c r="A30">
        <v>30</v>
      </c>
      <c r="B30" s="10">
        <v>39903</v>
      </c>
      <c r="C30" s="11"/>
      <c r="D30" s="13">
        <f>$F$25+D29</f>
        <v>38.812785388127857</v>
      </c>
      <c r="E30" s="25"/>
    </row>
    <row r="31" spans="1:7">
      <c r="A31">
        <v>31</v>
      </c>
      <c r="B31" s="10">
        <f>B12</f>
        <v>39933</v>
      </c>
      <c r="C31" s="27">
        <f>C12</f>
        <v>41.095890410958901</v>
      </c>
      <c r="D31" s="27">
        <f>$F$25+D30</f>
        <v>41.095890410958908</v>
      </c>
      <c r="E31" s="28">
        <f>D31</f>
        <v>41.095890410958908</v>
      </c>
    </row>
    <row r="32" spans="1:7">
      <c r="A32">
        <v>30</v>
      </c>
      <c r="B32" s="10">
        <v>39964</v>
      </c>
      <c r="C32" s="11"/>
      <c r="D32" s="11"/>
      <c r="E32" s="12">
        <f>D31+F32</f>
        <v>61.095890410958908</v>
      </c>
      <c r="F32">
        <v>20</v>
      </c>
      <c r="G32" t="s">
        <v>0</v>
      </c>
    </row>
    <row r="33" spans="1:7">
      <c r="A33">
        <v>31</v>
      </c>
      <c r="B33" s="10">
        <v>39994</v>
      </c>
      <c r="C33" s="11"/>
      <c r="D33" s="11"/>
      <c r="E33" s="12">
        <f>E32+$F$25</f>
        <v>63.37899543378996</v>
      </c>
    </row>
    <row r="34" spans="1:7">
      <c r="A34">
        <v>31</v>
      </c>
      <c r="B34" s="10">
        <v>40025</v>
      </c>
      <c r="C34" s="11"/>
      <c r="D34" s="11"/>
      <c r="E34" s="12">
        <f>E33+$F$25</f>
        <v>65.662100456621005</v>
      </c>
    </row>
    <row r="35" spans="1:7">
      <c r="A35">
        <v>30</v>
      </c>
      <c r="B35" s="10">
        <v>40056</v>
      </c>
      <c r="C35" s="11"/>
      <c r="D35" s="11"/>
      <c r="E35" s="12">
        <f>E34+$F$25</f>
        <v>67.945205479452056</v>
      </c>
    </row>
    <row r="36" spans="1:7">
      <c r="A36">
        <v>31</v>
      </c>
      <c r="B36" s="10">
        <v>40086</v>
      </c>
      <c r="C36" s="11"/>
      <c r="D36" s="11"/>
      <c r="E36" s="12">
        <f>E35+$F$25</f>
        <v>70.228310502283108</v>
      </c>
    </row>
    <row r="37" spans="1:7">
      <c r="A37">
        <v>30</v>
      </c>
      <c r="B37" s="10">
        <v>40117</v>
      </c>
      <c r="C37" s="11"/>
      <c r="D37" s="11"/>
      <c r="E37" s="12">
        <f>E36+$F$25</f>
        <v>72.51141552511416</v>
      </c>
    </row>
    <row r="38" spans="1:7">
      <c r="A38">
        <v>31</v>
      </c>
      <c r="B38" s="10">
        <v>40147</v>
      </c>
      <c r="C38" s="11"/>
      <c r="D38" s="11"/>
      <c r="E38" s="12">
        <f>E37+$F$25</f>
        <v>74.794520547945211</v>
      </c>
      <c r="F38" s="26">
        <f>(SUMPRODUCT(A27:A30,D27:D30)+SUMPRODUCT(A31:A38,E31:E38))/1000</f>
        <v>20.063105022831053</v>
      </c>
      <c r="G38" t="s">
        <v>20</v>
      </c>
    </row>
    <row r="39" spans="1:7">
      <c r="A39">
        <v>31</v>
      </c>
      <c r="B39" s="7">
        <v>40178</v>
      </c>
      <c r="C39" s="8"/>
      <c r="D39" s="8"/>
      <c r="E39" s="9">
        <f>E38+$F$39</f>
        <v>75.936073059360737</v>
      </c>
      <c r="F39" s="17">
        <f>F25/2</f>
        <v>1.1415525114155249</v>
      </c>
      <c r="G39" t="s">
        <v>5</v>
      </c>
    </row>
    <row r="40" spans="1:7">
      <c r="A40">
        <v>28</v>
      </c>
      <c r="B40" s="10">
        <v>40209</v>
      </c>
      <c r="C40" s="11"/>
      <c r="D40" s="11"/>
      <c r="E40" s="12">
        <f>E39+$F$39</f>
        <v>77.077625570776263</v>
      </c>
      <c r="F40" s="22">
        <f>F39/F25</f>
        <v>0.5</v>
      </c>
      <c r="G40" t="s">
        <v>6</v>
      </c>
    </row>
    <row r="41" spans="1:7">
      <c r="A41">
        <v>31</v>
      </c>
      <c r="B41" s="10">
        <v>40237</v>
      </c>
      <c r="C41" s="11"/>
      <c r="D41" s="11"/>
      <c r="E41" s="12">
        <f>E40+$F$39</f>
        <v>78.219178082191789</v>
      </c>
    </row>
    <row r="42" spans="1:7">
      <c r="A42">
        <v>30</v>
      </c>
      <c r="B42" s="10">
        <v>40268</v>
      </c>
      <c r="C42" s="11"/>
      <c r="D42" s="11"/>
      <c r="E42" s="12">
        <f>E41+$F$39</f>
        <v>79.360730593607315</v>
      </c>
    </row>
    <row r="43" spans="1:7">
      <c r="A43">
        <v>31</v>
      </c>
      <c r="B43" s="10">
        <v>40298</v>
      </c>
      <c r="C43" s="11"/>
      <c r="D43" s="11"/>
      <c r="E43" s="12">
        <f>E42+$F$39</f>
        <v>80.50228310502284</v>
      </c>
    </row>
    <row r="44" spans="1:7">
      <c r="A44">
        <v>30</v>
      </c>
      <c r="B44" s="10">
        <v>40329</v>
      </c>
      <c r="C44" s="11"/>
      <c r="D44" s="11"/>
      <c r="E44" s="12">
        <f>E43+$F$39</f>
        <v>81.643835616438366</v>
      </c>
    </row>
    <row r="45" spans="1:7">
      <c r="A45">
        <v>31</v>
      </c>
      <c r="B45" s="10">
        <v>40359</v>
      </c>
      <c r="C45" s="11"/>
      <c r="D45" s="11"/>
      <c r="E45" s="12">
        <f>E44+$F$39</f>
        <v>82.785388127853892</v>
      </c>
    </row>
    <row r="46" spans="1:7">
      <c r="A46">
        <v>31</v>
      </c>
      <c r="B46" s="10">
        <v>40390</v>
      </c>
      <c r="C46" s="11"/>
      <c r="D46" s="11"/>
      <c r="E46" s="12">
        <f>E45+$F$39</f>
        <v>83.926940639269418</v>
      </c>
    </row>
    <row r="47" spans="1:7">
      <c r="A47">
        <v>30</v>
      </c>
      <c r="B47" s="10">
        <v>40421</v>
      </c>
      <c r="C47" s="11"/>
      <c r="D47" s="11"/>
      <c r="E47" s="12">
        <f>E46+$F$39</f>
        <v>85.068493150684944</v>
      </c>
    </row>
    <row r="48" spans="1:7">
      <c r="A48">
        <v>31</v>
      </c>
      <c r="B48" s="10">
        <v>40451</v>
      </c>
      <c r="C48" s="11"/>
      <c r="D48" s="11"/>
      <c r="E48" s="12">
        <f>E47+$F$39</f>
        <v>86.21004566210047</v>
      </c>
    </row>
    <row r="49" spans="1:7">
      <c r="A49">
        <v>30</v>
      </c>
      <c r="B49" s="10">
        <v>40482</v>
      </c>
      <c r="C49" s="11"/>
      <c r="D49" s="11"/>
      <c r="E49" s="12">
        <f>E48+$F$39</f>
        <v>87.351598173515995</v>
      </c>
    </row>
    <row r="50" spans="1:7">
      <c r="A50">
        <v>31</v>
      </c>
      <c r="B50" s="14">
        <v>40512</v>
      </c>
      <c r="C50" s="15"/>
      <c r="D50" s="15"/>
      <c r="E50" s="16">
        <f>E49+$F$39</f>
        <v>88.493150684931521</v>
      </c>
      <c r="F50" s="26">
        <f>SUMPRODUCT(A39:A50,E39:E50)/1000</f>
        <v>30.019178082191782</v>
      </c>
      <c r="G50" t="s">
        <v>20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Sherwin-Smith</dc:creator>
  <cp:lastModifiedBy>James Sherwin-Smith</cp:lastModifiedBy>
  <dcterms:created xsi:type="dcterms:W3CDTF">2014-01-14T04:46:29Z</dcterms:created>
  <dcterms:modified xsi:type="dcterms:W3CDTF">2014-01-14T06:30:42Z</dcterms:modified>
</cp:coreProperties>
</file>